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11" windowWidth="12075" windowHeight="12150" activeTab="0"/>
  </bookViews>
  <sheets>
    <sheet name="Sheet1" sheetId="1" r:id="rId1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<sst xmlns="http://schemas.openxmlformats.org/spreadsheetml/2006/main" count="44" uniqueCount="38">
  <si>
    <t>Species</t>
  </si>
  <si>
    <t>m3/tonne</t>
  </si>
  <si>
    <t>Scots pine</t>
  </si>
  <si>
    <t>Sitka Spruce</t>
  </si>
  <si>
    <t>Norway Spruce</t>
  </si>
  <si>
    <t>European Larch</t>
  </si>
  <si>
    <t>Japanese 
/ hybrid Larch</t>
  </si>
  <si>
    <t>Douglas Fir</t>
  </si>
  <si>
    <t>Western Hemlock</t>
  </si>
  <si>
    <t>W Red Cedar &amp; Lawson Cyprus</t>
  </si>
  <si>
    <t>Grand Fir</t>
  </si>
  <si>
    <t>Noble Fir</t>
  </si>
  <si>
    <t>Mean Softwood</t>
  </si>
  <si>
    <t>Oak</t>
  </si>
  <si>
    <t>Beech</t>
  </si>
  <si>
    <t>Sycamore</t>
  </si>
  <si>
    <t>Birch</t>
  </si>
  <si>
    <t>Elm</t>
  </si>
  <si>
    <t>Poplar</t>
  </si>
  <si>
    <t>Ash</t>
  </si>
  <si>
    <t>Green density</t>
  </si>
  <si>
    <t>kg/m3</t>
  </si>
  <si>
    <t>%</t>
  </si>
  <si>
    <t>Volume per tonne, green</t>
  </si>
  <si>
    <t>Corsican pine</t>
  </si>
  <si>
    <t>Lodgepole pine</t>
  </si>
  <si>
    <t>Basic (oven dry) density</t>
  </si>
  <si>
    <t>MC (green, wet basis)</t>
  </si>
  <si>
    <t>Mean Softwood (excluding Grand Fir, Noble Fir)</t>
  </si>
  <si>
    <t>Mean Hardwood</t>
  </si>
  <si>
    <t>Mean Hardwood (excluding Poplar)</t>
  </si>
  <si>
    <t>MC (green, wet basis, calculated)</t>
  </si>
  <si>
    <t>MC (green, dry basis, quoted)</t>
  </si>
  <si>
    <t>Shrinkage factor</t>
  </si>
  <si>
    <t>Swelling factor</t>
  </si>
  <si>
    <r>
      <t xml:space="preserve">From the </t>
    </r>
    <r>
      <rPr>
        <b/>
        <sz val="9"/>
        <rFont val="Arial"/>
        <family val="2"/>
      </rPr>
      <t xml:space="preserve">new </t>
    </r>
    <r>
      <rPr>
        <sz val="9"/>
        <rFont val="Arial"/>
        <family val="2"/>
      </rPr>
      <t>blue book</t>
    </r>
  </si>
  <si>
    <r>
      <t xml:space="preserve">From the </t>
    </r>
    <r>
      <rPr>
        <b/>
        <sz val="9"/>
        <rFont val="Arial"/>
        <family val="2"/>
      </rPr>
      <t>old</t>
    </r>
    <r>
      <rPr>
        <sz val="9"/>
        <rFont val="Arial"/>
        <family val="2"/>
      </rPr>
      <t xml:space="preserve"> blue book</t>
    </r>
  </si>
  <si>
    <t>Oven dry density (inc. shrinkage)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</si>
</sst>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9" fontId="3" fillId="0" borderId="10" xfId="57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9" fontId="3" fillId="0" borderId="14" xfId="57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33" borderId="17" xfId="0" applyNumberFormat="1" applyFont="1" applyFill="1" applyBorder="1" applyAlignment="1">
      <alignment wrapText="1"/>
    </xf>
    <xf numFmtId="164" fontId="4" fillId="33" borderId="12" xfId="0" applyNumberFormat="1" applyFont="1" applyFill="1" applyBorder="1" applyAlignment="1">
      <alignment wrapText="1"/>
    </xf>
    <xf numFmtId="1" fontId="4" fillId="34" borderId="19" xfId="0" applyNumberFormat="1" applyFont="1" applyFill="1" applyBorder="1" applyAlignment="1">
      <alignment wrapText="1"/>
    </xf>
    <xf numFmtId="1" fontId="4" fillId="34" borderId="20" xfId="0" applyNumberFormat="1" applyFont="1" applyFill="1" applyBorder="1" applyAlignment="1">
      <alignment wrapText="1"/>
    </xf>
    <xf numFmtId="9" fontId="4" fillId="0" borderId="14" xfId="57" applyFont="1" applyFill="1" applyBorder="1" applyAlignment="1">
      <alignment wrapText="1"/>
    </xf>
    <xf numFmtId="9" fontId="0" fillId="34" borderId="0" xfId="0" applyNumberFormat="1" applyFont="1" applyFill="1" applyAlignment="1">
      <alignment wrapText="1"/>
    </xf>
    <xf numFmtId="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" fontId="4" fillId="34" borderId="21" xfId="0" applyNumberFormat="1" applyFont="1" applyFill="1" applyBorder="1" applyAlignment="1">
      <alignment wrapText="1"/>
    </xf>
    <xf numFmtId="9" fontId="4" fillId="0" borderId="20" xfId="57" applyFont="1" applyFill="1" applyBorder="1" applyAlignment="1">
      <alignment wrapText="1"/>
    </xf>
    <xf numFmtId="9" fontId="4" fillId="0" borderId="20" xfId="57" applyFont="1" applyBorder="1" applyAlignment="1">
      <alignment wrapText="1"/>
    </xf>
    <xf numFmtId="1" fontId="4" fillId="34" borderId="22" xfId="0" applyNumberFormat="1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1" fontId="5" fillId="0" borderId="24" xfId="0" applyNumberFormat="1" applyFont="1" applyBorder="1" applyAlignment="1">
      <alignment wrapText="1"/>
    </xf>
    <xf numFmtId="9" fontId="5" fillId="0" borderId="24" xfId="57" applyFont="1" applyBorder="1" applyAlignment="1">
      <alignment wrapText="1"/>
    </xf>
    <xf numFmtId="9" fontId="5" fillId="0" borderId="15" xfId="57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164" fontId="5" fillId="0" borderId="15" xfId="0" applyNumberFormat="1" applyFont="1" applyFill="1" applyBorder="1" applyAlignment="1">
      <alignment wrapText="1"/>
    </xf>
    <xf numFmtId="1" fontId="5" fillId="0" borderId="15" xfId="0" applyNumberFormat="1" applyFont="1" applyFill="1" applyBorder="1" applyAlignment="1">
      <alignment wrapText="1"/>
    </xf>
    <xf numFmtId="1" fontId="5" fillId="0" borderId="24" xfId="0" applyNumberFormat="1" applyFont="1" applyFill="1" applyBorder="1" applyAlignment="1">
      <alignment wrapText="1"/>
    </xf>
    <xf numFmtId="9" fontId="5" fillId="0" borderId="24" xfId="57" applyFont="1" applyFill="1" applyBorder="1" applyAlignment="1">
      <alignment wrapText="1"/>
    </xf>
    <xf numFmtId="9" fontId="5" fillId="0" borderId="15" xfId="57" applyFont="1" applyFill="1" applyBorder="1" applyAlignment="1">
      <alignment wrapText="1"/>
    </xf>
    <xf numFmtId="9" fontId="5" fillId="0" borderId="24" xfId="0" applyNumberFormat="1" applyFont="1" applyFill="1" applyBorder="1" applyAlignment="1">
      <alignment wrapText="1"/>
    </xf>
    <xf numFmtId="9" fontId="5" fillId="0" borderId="15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9" fontId="4" fillId="0" borderId="0" xfId="57" applyFont="1" applyFill="1" applyBorder="1" applyAlignment="1">
      <alignment wrapText="1"/>
    </xf>
    <xf numFmtId="165" fontId="0" fillId="0" borderId="0" xfId="0" applyNumberFormat="1" applyFont="1" applyAlignment="1">
      <alignment wrapText="1"/>
    </xf>
    <xf numFmtId="1" fontId="4" fillId="33" borderId="12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140625" style="24" customWidth="1"/>
    <col min="2" max="2" width="15.7109375" style="24" customWidth="1"/>
    <col min="3" max="3" width="10.57421875" style="24" customWidth="1"/>
    <col min="4" max="4" width="10.7109375" style="24" customWidth="1"/>
    <col min="5" max="5" width="14.57421875" style="24" customWidth="1"/>
    <col min="6" max="6" width="12.00390625" style="24" customWidth="1"/>
    <col min="7" max="7" width="11.140625" style="24" customWidth="1"/>
    <col min="8" max="8" width="11.28125" style="24" customWidth="1"/>
    <col min="9" max="9" width="11.140625" style="24" customWidth="1"/>
    <col min="10" max="16384" width="9.140625" style="24" customWidth="1"/>
  </cols>
  <sheetData>
    <row r="1" spans="1:9" s="3" customFormat="1" ht="38.25">
      <c r="A1" s="11" t="s">
        <v>0</v>
      </c>
      <c r="B1" s="2" t="s">
        <v>23</v>
      </c>
      <c r="C1" s="9" t="s">
        <v>20</v>
      </c>
      <c r="D1" s="3" t="s">
        <v>20</v>
      </c>
      <c r="E1" s="3" t="s">
        <v>26</v>
      </c>
      <c r="F1" s="3" t="s">
        <v>37</v>
      </c>
      <c r="G1" s="1" t="s">
        <v>31</v>
      </c>
      <c r="H1" s="3" t="s">
        <v>32</v>
      </c>
      <c r="I1" s="3" t="s">
        <v>27</v>
      </c>
    </row>
    <row r="2" spans="1:9" s="3" customFormat="1" ht="12.75">
      <c r="A2" s="12"/>
      <c r="B2" s="13" t="s">
        <v>1</v>
      </c>
      <c r="C2" s="13" t="s">
        <v>21</v>
      </c>
      <c r="D2" s="7" t="s">
        <v>21</v>
      </c>
      <c r="E2" s="7" t="s">
        <v>21</v>
      </c>
      <c r="F2" s="7" t="s">
        <v>21</v>
      </c>
      <c r="G2" s="8" t="s">
        <v>22</v>
      </c>
      <c r="H2" s="14" t="s">
        <v>22</v>
      </c>
      <c r="I2" s="15" t="s">
        <v>22</v>
      </c>
    </row>
    <row r="3" spans="1:10" ht="12.75">
      <c r="A3" s="16" t="s">
        <v>2</v>
      </c>
      <c r="B3" s="17">
        <v>0.98</v>
      </c>
      <c r="C3" s="51">
        <f>1000/B3</f>
        <v>1020.4081632653061</v>
      </c>
      <c r="D3" s="19">
        <v>1020</v>
      </c>
      <c r="E3" s="19">
        <v>410</v>
      </c>
      <c r="F3" s="20">
        <f>E3/(1-$C$28)</f>
        <v>463.2768361581921</v>
      </c>
      <c r="G3" s="21">
        <f>(D3-E3)/D3</f>
        <v>0.5980392156862745</v>
      </c>
      <c r="H3" s="22">
        <v>1.49</v>
      </c>
      <c r="I3" s="23">
        <f>H3*E3/(D3)</f>
        <v>0.5989215686274509</v>
      </c>
      <c r="J3" s="23"/>
    </row>
    <row r="4" spans="1:10" ht="12.75">
      <c r="A4" s="4" t="s">
        <v>24</v>
      </c>
      <c r="B4" s="18">
        <v>1</v>
      </c>
      <c r="C4" s="51">
        <f aca="true" t="shared" si="0" ref="C4:C14">1000/B4</f>
        <v>1000</v>
      </c>
      <c r="D4" s="25">
        <v>1000</v>
      </c>
      <c r="E4" s="25">
        <v>400</v>
      </c>
      <c r="F4" s="20">
        <f>E4/(1-$C$28)</f>
        <v>451.9774011299435</v>
      </c>
      <c r="G4" s="26">
        <f>(D4-E4)/D4</f>
        <v>0.6</v>
      </c>
      <c r="H4" s="22">
        <v>1.5</v>
      </c>
      <c r="I4" s="23">
        <f aca="true" t="shared" si="1" ref="I4:I14">H4*E4/(D4)</f>
        <v>0.6</v>
      </c>
      <c r="J4" s="23"/>
    </row>
    <row r="5" spans="1:10" ht="12.75">
      <c r="A5" s="4" t="s">
        <v>25</v>
      </c>
      <c r="B5" s="18">
        <v>1.05</v>
      </c>
      <c r="C5" s="51">
        <f t="shared" si="0"/>
        <v>952.3809523809523</v>
      </c>
      <c r="D5" s="25">
        <v>950</v>
      </c>
      <c r="E5" s="25">
        <v>390</v>
      </c>
      <c r="F5" s="20">
        <f>E5/(1-$C$28)</f>
        <v>440.6779661016949</v>
      </c>
      <c r="G5" s="26">
        <f>(D5-E5)/D5</f>
        <v>0.5894736842105263</v>
      </c>
      <c r="H5" s="22">
        <v>1.45</v>
      </c>
      <c r="I5" s="23">
        <f t="shared" si="1"/>
        <v>0.5952631578947368</v>
      </c>
      <c r="J5" s="23"/>
    </row>
    <row r="6" spans="1:10" ht="12.75">
      <c r="A6" s="4" t="s">
        <v>3</v>
      </c>
      <c r="B6" s="18">
        <v>1.08</v>
      </c>
      <c r="C6" s="51">
        <f t="shared" si="0"/>
        <v>925.9259259259259</v>
      </c>
      <c r="D6" s="25">
        <v>920</v>
      </c>
      <c r="E6" s="25">
        <v>350</v>
      </c>
      <c r="F6" s="20">
        <f>E6/(1-$C$28)</f>
        <v>395.48022598870057</v>
      </c>
      <c r="G6" s="27">
        <f>(D6-E6)/(D6)</f>
        <v>0.6195652173913043</v>
      </c>
      <c r="H6" s="22">
        <v>1.64</v>
      </c>
      <c r="I6" s="23">
        <f t="shared" si="1"/>
        <v>0.6239130434782608</v>
      </c>
      <c r="J6" s="23"/>
    </row>
    <row r="7" spans="1:10" ht="12.75">
      <c r="A7" s="4" t="s">
        <v>4</v>
      </c>
      <c r="B7" s="18">
        <v>1.04</v>
      </c>
      <c r="C7" s="51">
        <f t="shared" si="0"/>
        <v>961.5384615384615</v>
      </c>
      <c r="D7" s="25">
        <v>960</v>
      </c>
      <c r="E7" s="25">
        <v>340</v>
      </c>
      <c r="F7" s="20">
        <f>E7/(1-$C$28)</f>
        <v>384.180790960452</v>
      </c>
      <c r="G7" s="27">
        <f aca="true" t="shared" si="2" ref="G7:G12">(D7-E7)/(D7)</f>
        <v>0.6458333333333334</v>
      </c>
      <c r="H7" s="22">
        <v>1.83</v>
      </c>
      <c r="I7" s="23">
        <f t="shared" si="1"/>
        <v>0.6481250000000001</v>
      </c>
      <c r="J7" s="23"/>
    </row>
    <row r="8" spans="1:10" ht="12.75">
      <c r="A8" s="4" t="s">
        <v>5</v>
      </c>
      <c r="B8" s="18">
        <v>1.11</v>
      </c>
      <c r="C8" s="51">
        <f t="shared" si="0"/>
        <v>900.9009009009009</v>
      </c>
      <c r="D8" s="25">
        <v>900</v>
      </c>
      <c r="E8" s="25">
        <v>450</v>
      </c>
      <c r="F8" s="20">
        <f>E8/(1-$C$28)</f>
        <v>508.47457627118644</v>
      </c>
      <c r="G8" s="27">
        <f t="shared" si="2"/>
        <v>0.5</v>
      </c>
      <c r="H8" s="22">
        <v>1</v>
      </c>
      <c r="I8" s="23">
        <f t="shared" si="1"/>
        <v>0.5</v>
      </c>
      <c r="J8" s="23"/>
    </row>
    <row r="9" spans="1:10" ht="24" customHeight="1">
      <c r="A9" s="4" t="s">
        <v>6</v>
      </c>
      <c r="B9" s="18">
        <v>1.2</v>
      </c>
      <c r="C9" s="51">
        <f t="shared" si="0"/>
        <v>833.3333333333334</v>
      </c>
      <c r="D9" s="25">
        <v>830</v>
      </c>
      <c r="E9" s="25">
        <v>410</v>
      </c>
      <c r="F9" s="20">
        <f>E9/(1-$C$28)</f>
        <v>463.2768361581921</v>
      </c>
      <c r="G9" s="27">
        <f t="shared" si="2"/>
        <v>0.5060240963855421</v>
      </c>
      <c r="H9" s="22">
        <v>1.03</v>
      </c>
      <c r="I9" s="23">
        <f t="shared" si="1"/>
        <v>0.5087951807228915</v>
      </c>
      <c r="J9" s="23"/>
    </row>
    <row r="10" spans="1:10" ht="12.75">
      <c r="A10" s="4" t="s">
        <v>7</v>
      </c>
      <c r="B10" s="18">
        <v>1.15</v>
      </c>
      <c r="C10" s="51">
        <f t="shared" si="0"/>
        <v>869.5652173913044</v>
      </c>
      <c r="D10" s="25">
        <v>870</v>
      </c>
      <c r="E10" s="25">
        <v>430</v>
      </c>
      <c r="F10" s="20">
        <f>E10/(1-$C$28)</f>
        <v>485.8757062146893</v>
      </c>
      <c r="G10" s="27">
        <f t="shared" si="2"/>
        <v>0.5057471264367817</v>
      </c>
      <c r="H10" s="22">
        <v>1.03</v>
      </c>
      <c r="I10" s="23">
        <f t="shared" si="1"/>
        <v>0.509080459770115</v>
      </c>
      <c r="J10" s="23"/>
    </row>
    <row r="11" spans="1:10" ht="12.75">
      <c r="A11" s="4" t="s">
        <v>8</v>
      </c>
      <c r="B11" s="18">
        <v>1.07</v>
      </c>
      <c r="C11" s="51">
        <f t="shared" si="0"/>
        <v>934.5794392523364</v>
      </c>
      <c r="D11" s="25">
        <v>930</v>
      </c>
      <c r="E11" s="25">
        <v>360</v>
      </c>
      <c r="F11" s="20">
        <f>E11/(1-$C$28)</f>
        <v>406.77966101694915</v>
      </c>
      <c r="G11" s="27">
        <f t="shared" si="2"/>
        <v>0.6129032258064516</v>
      </c>
      <c r="H11" s="22">
        <v>1.6</v>
      </c>
      <c r="I11" s="23">
        <f t="shared" si="1"/>
        <v>0.6193548387096774</v>
      </c>
      <c r="J11" s="23"/>
    </row>
    <row r="12" spans="1:10" ht="25.5" customHeight="1">
      <c r="A12" s="4" t="s">
        <v>9</v>
      </c>
      <c r="B12" s="18">
        <v>1.12</v>
      </c>
      <c r="C12" s="51">
        <f t="shared" si="0"/>
        <v>892.8571428571428</v>
      </c>
      <c r="D12" s="25">
        <v>890</v>
      </c>
      <c r="E12" s="25">
        <v>320</v>
      </c>
      <c r="F12" s="20">
        <f>E12/(1-$C$28)</f>
        <v>361.5819209039548</v>
      </c>
      <c r="G12" s="27">
        <f t="shared" si="2"/>
        <v>0.6404494382022472</v>
      </c>
      <c r="H12" s="22">
        <v>1.8</v>
      </c>
      <c r="I12" s="23">
        <f t="shared" si="1"/>
        <v>0.647191011235955</v>
      </c>
      <c r="J12" s="23"/>
    </row>
    <row r="13" spans="1:10" ht="12.75">
      <c r="A13" s="4" t="s">
        <v>10</v>
      </c>
      <c r="B13" s="18">
        <v>1.17</v>
      </c>
      <c r="C13" s="51">
        <f t="shared" si="0"/>
        <v>854.7008547008547</v>
      </c>
      <c r="D13" s="25">
        <v>850</v>
      </c>
      <c r="E13" s="25">
        <v>300</v>
      </c>
      <c r="F13" s="20">
        <f>E13/(1-$C$28)</f>
        <v>338.9830508474576</v>
      </c>
      <c r="G13" s="26">
        <f>(D13-E13)/D13</f>
        <v>0.6470588235294118</v>
      </c>
      <c r="H13" s="22">
        <v>1.85</v>
      </c>
      <c r="I13" s="23">
        <f t="shared" si="1"/>
        <v>0.6529411764705882</v>
      </c>
      <c r="J13" s="23"/>
    </row>
    <row r="14" spans="1:10" ht="13.5" thickBot="1">
      <c r="A14" s="4" t="s">
        <v>11</v>
      </c>
      <c r="B14" s="18">
        <v>1.07</v>
      </c>
      <c r="C14" s="51">
        <f t="shared" si="0"/>
        <v>934.5794392523364</v>
      </c>
      <c r="D14" s="28">
        <v>930</v>
      </c>
      <c r="E14" s="28">
        <v>310</v>
      </c>
      <c r="F14" s="20">
        <f>E14/(1-$C$28)</f>
        <v>350.2824858757062</v>
      </c>
      <c r="G14" s="26">
        <f>(D14-E14)/D14</f>
        <v>0.6666666666666666</v>
      </c>
      <c r="H14" s="22">
        <v>2</v>
      </c>
      <c r="I14" s="23">
        <f t="shared" si="1"/>
        <v>0.6666666666666666</v>
      </c>
      <c r="J14" s="23"/>
    </row>
    <row r="15" spans="1:10" ht="27" customHeight="1" thickBot="1" thickTop="1">
      <c r="A15" s="10" t="s">
        <v>28</v>
      </c>
      <c r="B15" s="29">
        <f aca="true" t="shared" si="3" ref="B15:I15">AVERAGE(B3:B12)</f>
        <v>1.08</v>
      </c>
      <c r="C15" s="30"/>
      <c r="D15" s="31">
        <f t="shared" si="3"/>
        <v>927</v>
      </c>
      <c r="E15" s="32">
        <f t="shared" si="3"/>
        <v>386</v>
      </c>
      <c r="F15" s="32">
        <f>AVERAGE(F3:F12)</f>
        <v>436.15819209039546</v>
      </c>
      <c r="G15" s="33">
        <f t="shared" si="3"/>
        <v>0.5818035337452461</v>
      </c>
      <c r="H15" s="33">
        <f t="shared" si="3"/>
        <v>1.4369999999999998</v>
      </c>
      <c r="I15" s="33">
        <f t="shared" si="3"/>
        <v>0.5850644260439088</v>
      </c>
      <c r="J15" s="33"/>
    </row>
    <row r="16" spans="1:10" s="35" customFormat="1" ht="14.25" thickBot="1" thickTop="1">
      <c r="A16" s="10" t="s">
        <v>12</v>
      </c>
      <c r="B16" s="29">
        <f aca="true" t="shared" si="4" ref="B16:I16">AVERAGE(B3:B14)</f>
        <v>1.0866666666666667</v>
      </c>
      <c r="C16" s="30"/>
      <c r="D16" s="31">
        <f t="shared" si="4"/>
        <v>920.8333333333334</v>
      </c>
      <c r="E16" s="32">
        <f t="shared" si="4"/>
        <v>372.5</v>
      </c>
      <c r="F16" s="32">
        <f>AVERAGE(F3:F14)</f>
        <v>420.9039548022599</v>
      </c>
      <c r="G16" s="33">
        <f t="shared" si="4"/>
        <v>0.594313402304045</v>
      </c>
      <c r="H16" s="34">
        <f t="shared" si="4"/>
        <v>1.5183333333333333</v>
      </c>
      <c r="I16" s="34">
        <f t="shared" si="4"/>
        <v>0.5975210086313619</v>
      </c>
      <c r="J16" s="34"/>
    </row>
    <row r="17" spans="1:10" ht="13.5" thickTop="1">
      <c r="A17" s="4" t="s">
        <v>13</v>
      </c>
      <c r="B17" s="18">
        <v>0.94</v>
      </c>
      <c r="C17" s="51">
        <f aca="true" t="shared" si="5" ref="C17:C23">1000/B17</f>
        <v>1063.8297872340427</v>
      </c>
      <c r="D17" s="25">
        <v>1060</v>
      </c>
      <c r="E17" s="25">
        <v>560</v>
      </c>
      <c r="F17" s="20">
        <f>E17/(1-$C$28)</f>
        <v>632.7683615819209</v>
      </c>
      <c r="G17" s="27">
        <f aca="true" t="shared" si="6" ref="G17:G23">(D17-E17)/D17</f>
        <v>0.4716981132075472</v>
      </c>
      <c r="H17" s="22">
        <v>0.89</v>
      </c>
      <c r="I17" s="23">
        <f aca="true" t="shared" si="7" ref="I17:I23">H17*E17/(D17)</f>
        <v>0.47018867924528307</v>
      </c>
      <c r="J17" s="23"/>
    </row>
    <row r="18" spans="1:10" ht="12.75">
      <c r="A18" s="4" t="s">
        <v>14</v>
      </c>
      <c r="B18" s="18">
        <v>0.97</v>
      </c>
      <c r="C18" s="51">
        <f t="shared" si="5"/>
        <v>1030.9278350515465</v>
      </c>
      <c r="D18" s="25">
        <v>1030</v>
      </c>
      <c r="E18" s="25">
        <v>550</v>
      </c>
      <c r="F18" s="20">
        <f>E18/(1-$C$28)</f>
        <v>621.4689265536723</v>
      </c>
      <c r="G18" s="27">
        <f t="shared" si="6"/>
        <v>0.46601941747572817</v>
      </c>
      <c r="H18" s="22">
        <v>0.88</v>
      </c>
      <c r="I18" s="23">
        <f t="shared" si="7"/>
        <v>0.46990291262135925</v>
      </c>
      <c r="J18" s="23"/>
    </row>
    <row r="19" spans="1:10" ht="12.75">
      <c r="A19" s="4" t="s">
        <v>15</v>
      </c>
      <c r="B19" s="18">
        <v>1.2</v>
      </c>
      <c r="C19" s="51">
        <f t="shared" si="5"/>
        <v>833.3333333333334</v>
      </c>
      <c r="D19" s="25">
        <v>830</v>
      </c>
      <c r="E19" s="25">
        <v>490</v>
      </c>
      <c r="F19" s="20">
        <f>E19/(1-$C$28)</f>
        <v>553.6723163841808</v>
      </c>
      <c r="G19" s="27">
        <f t="shared" si="6"/>
        <v>0.40963855421686746</v>
      </c>
      <c r="H19" s="22">
        <v>0.69</v>
      </c>
      <c r="I19" s="23">
        <f t="shared" si="7"/>
        <v>0.40734939759036143</v>
      </c>
      <c r="J19" s="23"/>
    </row>
    <row r="20" spans="1:10" ht="12.75">
      <c r="A20" s="4" t="s">
        <v>16</v>
      </c>
      <c r="B20" s="18">
        <v>1.07</v>
      </c>
      <c r="C20" s="51">
        <f t="shared" si="5"/>
        <v>934.5794392523364</v>
      </c>
      <c r="D20" s="25">
        <v>930</v>
      </c>
      <c r="E20" s="25">
        <v>530</v>
      </c>
      <c r="F20" s="20">
        <f>E20/(1-$C$28)</f>
        <v>598.8700564971751</v>
      </c>
      <c r="G20" s="27">
        <f t="shared" si="6"/>
        <v>0.43010752688172044</v>
      </c>
      <c r="H20" s="22">
        <v>0.76</v>
      </c>
      <c r="I20" s="23">
        <f t="shared" si="7"/>
        <v>0.43311827956989246</v>
      </c>
      <c r="J20" s="23"/>
    </row>
    <row r="21" spans="1:10" ht="12.75">
      <c r="A21" s="4" t="s">
        <v>17</v>
      </c>
      <c r="B21" s="18">
        <v>0.97</v>
      </c>
      <c r="C21" s="51">
        <f t="shared" si="5"/>
        <v>1030.9278350515465</v>
      </c>
      <c r="D21" s="25">
        <v>1030</v>
      </c>
      <c r="E21" s="25">
        <v>430</v>
      </c>
      <c r="F21" s="20">
        <f>E21/(1-$C$28)</f>
        <v>485.8757062146893</v>
      </c>
      <c r="G21" s="27">
        <f t="shared" si="6"/>
        <v>0.5825242718446602</v>
      </c>
      <c r="H21" s="22">
        <v>1.4</v>
      </c>
      <c r="I21" s="23">
        <f t="shared" si="7"/>
        <v>0.5844660194174758</v>
      </c>
      <c r="J21" s="23"/>
    </row>
    <row r="22" spans="1:10" ht="12.75">
      <c r="A22" s="4" t="s">
        <v>19</v>
      </c>
      <c r="B22" s="18">
        <v>1.28</v>
      </c>
      <c r="C22" s="51">
        <f t="shared" si="5"/>
        <v>781.25</v>
      </c>
      <c r="D22" s="25">
        <v>780</v>
      </c>
      <c r="E22" s="25">
        <v>530</v>
      </c>
      <c r="F22" s="20">
        <f>E22/(1-$C$28)</f>
        <v>598.8700564971751</v>
      </c>
      <c r="G22" s="27">
        <f t="shared" si="6"/>
        <v>0.32051282051282054</v>
      </c>
      <c r="H22" s="22">
        <v>0.48</v>
      </c>
      <c r="I22" s="23">
        <f>H22*E22/(D22)</f>
        <v>0.3261538461538461</v>
      </c>
      <c r="J22" s="23"/>
    </row>
    <row r="23" spans="1:10" ht="13.5" thickBot="1">
      <c r="A23" s="36" t="s">
        <v>18</v>
      </c>
      <c r="B23" s="37">
        <v>1.11</v>
      </c>
      <c r="C23" s="51">
        <f t="shared" si="5"/>
        <v>900.9009009009009</v>
      </c>
      <c r="D23" s="38">
        <v>900</v>
      </c>
      <c r="E23" s="39">
        <v>360</v>
      </c>
      <c r="F23" s="20">
        <f>E23/(1-$C$28)</f>
        <v>406.77966101694915</v>
      </c>
      <c r="G23" s="26">
        <f t="shared" si="6"/>
        <v>0.6</v>
      </c>
      <c r="H23" s="22">
        <v>1.5</v>
      </c>
      <c r="I23" s="23">
        <f t="shared" si="7"/>
        <v>0.6</v>
      </c>
      <c r="J23" s="23"/>
    </row>
    <row r="24" spans="1:10" s="35" customFormat="1" ht="27.75" customHeight="1" thickBot="1" thickTop="1">
      <c r="A24" s="10" t="s">
        <v>30</v>
      </c>
      <c r="B24" s="40">
        <f aca="true" t="shared" si="8" ref="B24:I24">AVERAGE(B17:B22)</f>
        <v>1.0716666666666665</v>
      </c>
      <c r="C24" s="41"/>
      <c r="D24" s="42">
        <f t="shared" si="8"/>
        <v>943.3333333333334</v>
      </c>
      <c r="E24" s="43">
        <f t="shared" si="8"/>
        <v>515</v>
      </c>
      <c r="F24" s="43">
        <f>AVERAGE(F17:F22)</f>
        <v>581.9209039548022</v>
      </c>
      <c r="G24" s="44">
        <f t="shared" si="8"/>
        <v>0.44675011735655734</v>
      </c>
      <c r="H24" s="45">
        <f t="shared" si="8"/>
        <v>0.85</v>
      </c>
      <c r="I24" s="44">
        <f t="shared" si="8"/>
        <v>0.4485298557663697</v>
      </c>
      <c r="J24" s="44"/>
    </row>
    <row r="25" spans="1:10" s="35" customFormat="1" ht="14.25" thickBot="1" thickTop="1">
      <c r="A25" s="10" t="s">
        <v>29</v>
      </c>
      <c r="B25" s="40">
        <f aca="true" t="shared" si="9" ref="B25:I25">AVERAGE(B17:B23)</f>
        <v>1.0771428571428572</v>
      </c>
      <c r="C25" s="41"/>
      <c r="D25" s="42">
        <f t="shared" si="9"/>
        <v>937.1428571428571</v>
      </c>
      <c r="E25" s="43">
        <f t="shared" si="9"/>
        <v>492.85714285714283</v>
      </c>
      <c r="F25" s="43">
        <f>AVERAGE(F17:F23)</f>
        <v>556.9007263922518</v>
      </c>
      <c r="G25" s="46">
        <f t="shared" si="9"/>
        <v>0.468642957734192</v>
      </c>
      <c r="H25" s="47">
        <f t="shared" si="9"/>
        <v>0.9428571428571428</v>
      </c>
      <c r="I25" s="46">
        <f t="shared" si="9"/>
        <v>0.4701684477997455</v>
      </c>
      <c r="J25" s="46"/>
    </row>
    <row r="26" spans="1:8" ht="24.75" thickTop="1">
      <c r="A26" s="48"/>
      <c r="B26" s="5" t="s">
        <v>35</v>
      </c>
      <c r="C26" s="5"/>
      <c r="D26" s="6" t="s">
        <v>36</v>
      </c>
      <c r="E26" s="6"/>
      <c r="F26" s="6"/>
      <c r="G26" s="49"/>
      <c r="H26" s="22"/>
    </row>
    <row r="28" spans="2:6" ht="12.75" customHeight="1">
      <c r="B28" s="3" t="s">
        <v>33</v>
      </c>
      <c r="C28" s="50">
        <v>0.115</v>
      </c>
      <c r="E28" s="3" t="s">
        <v>34</v>
      </c>
      <c r="F28" s="50">
        <f>C28/(1-C28)</f>
        <v>0.12994350282485875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Hogan</dc:creator>
  <cp:keywords/>
  <dc:description/>
  <cp:lastModifiedBy>Hogan, Geoff</cp:lastModifiedBy>
  <cp:lastPrinted>2013-12-16T17:54:12Z</cp:lastPrinted>
  <dcterms:created xsi:type="dcterms:W3CDTF">2010-11-12T10:40:03Z</dcterms:created>
  <dcterms:modified xsi:type="dcterms:W3CDTF">2013-12-16T17:55:12Z</dcterms:modified>
  <cp:category/>
  <cp:version/>
  <cp:contentType/>
  <cp:contentStatus/>
</cp:coreProperties>
</file>